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DF9A95B-5483-457B-B7C8-820C92D1D98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c r="C60" i="8"/>
  <c r="C61" i="8"/>
  <c r="C62" i="8"/>
  <c r="C63" i="8"/>
  <c r="C58" i="8" s="1"/>
  <c r="C64" i="8" s="1"/>
  <c r="C67" i="8" s="1"/>
  <c r="D47" i="8"/>
  <c r="D60" i="8" s="1"/>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c r="D65" i="8"/>
  <c r="D75" i="8" s="1"/>
  <c r="D68" i="8"/>
  <c r="D76" i="8" s="1"/>
  <c r="D81" i="8"/>
  <c r="E65" i="8"/>
  <c r="E75" i="8"/>
  <c r="E68" i="8"/>
  <c r="E76" i="8" s="1"/>
  <c r="E81" i="8"/>
  <c r="F65" i="8"/>
  <c r="F75" i="8"/>
  <c r="F68" i="8"/>
  <c r="F76" i="8" s="1"/>
  <c r="F81" i="8"/>
  <c r="G65" i="8"/>
  <c r="G75" i="8"/>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s="1"/>
  <c r="L81" i="8"/>
  <c r="M65" i="8"/>
  <c r="M75" i="8" s="1"/>
  <c r="M68" i="8"/>
  <c r="M76" i="8" s="1"/>
  <c r="M81" i="8"/>
  <c r="N65" i="8"/>
  <c r="N75" i="8" s="1"/>
  <c r="N68" i="8"/>
  <c r="N76" i="8" s="1"/>
  <c r="N81" i="8"/>
  <c r="O65" i="8"/>
  <c r="O75" i="8"/>
  <c r="O68" i="8"/>
  <c r="O76" i="8"/>
  <c r="O81" i="8"/>
  <c r="P65" i="8"/>
  <c r="P75" i="8" s="1"/>
  <c r="P68" i="8"/>
  <c r="P76" i="8" s="1"/>
  <c r="P81" i="8"/>
  <c r="Q65" i="8"/>
  <c r="Q75" i="8" s="1"/>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E47" i="8" l="1"/>
  <c r="E66" i="8"/>
  <c r="F66" i="8" s="1"/>
  <c r="G66" i="8" s="1"/>
  <c r="H66" i="8" s="1"/>
  <c r="I66" i="8" s="1"/>
  <c r="J66" i="8" s="1"/>
  <c r="K66" i="8" s="1"/>
  <c r="L66" i="8" s="1"/>
  <c r="M66" i="8" s="1"/>
  <c r="N66" i="8" s="1"/>
  <c r="O66" i="8" s="1"/>
  <c r="P66" i="8" s="1"/>
  <c r="Q66" i="8" s="1"/>
  <c r="R66" i="8" s="1"/>
  <c r="S66" i="8" s="1"/>
  <c r="T66" i="8" s="1"/>
  <c r="U66" i="8" s="1"/>
  <c r="V66" i="8" s="1"/>
  <c r="W66" i="8" s="1"/>
  <c r="D48" i="8"/>
  <c r="D57" i="8" s="1"/>
  <c r="D79" i="8" s="1"/>
  <c r="D62" i="8"/>
  <c r="B79" i="8"/>
  <c r="C79" i="8"/>
  <c r="C74" i="8"/>
  <c r="C69" i="8"/>
  <c r="E60" i="8"/>
  <c r="D59" i="8"/>
  <c r="B61" i="8"/>
  <c r="B60" i="8"/>
  <c r="D61" i="8"/>
  <c r="D58" i="8" l="1"/>
  <c r="E59" i="8"/>
  <c r="F47" i="8"/>
  <c r="E61" i="8"/>
  <c r="E48" i="8"/>
  <c r="E57" i="8" s="1"/>
  <c r="E79" i="8" s="1"/>
  <c r="E62" i="8"/>
  <c r="C70" i="8"/>
  <c r="C71" i="8"/>
  <c r="D64" i="8"/>
  <c r="D67" i="8" s="1"/>
  <c r="D78" i="8"/>
  <c r="B58" i="8"/>
  <c r="F59" i="8" l="1"/>
  <c r="G47" i="8"/>
  <c r="F48" i="8"/>
  <c r="F57" i="8" s="1"/>
  <c r="F62" i="8"/>
  <c r="F60" i="8"/>
  <c r="F61" i="8"/>
  <c r="F58" i="8" s="1"/>
  <c r="E58" i="8"/>
  <c r="E78" i="8" s="1"/>
  <c r="D74" i="8"/>
  <c r="D69" i="8"/>
  <c r="B78" i="8"/>
  <c r="B64" i="8"/>
  <c r="B67" i="8" s="1"/>
  <c r="F79" i="8" l="1"/>
  <c r="F78" i="8"/>
  <c r="F64" i="8"/>
  <c r="F67" i="8" s="1"/>
  <c r="G59" i="8"/>
  <c r="G62" i="8"/>
  <c r="G61" i="8"/>
  <c r="H47" i="8"/>
  <c r="G48" i="8"/>
  <c r="G57" i="8" s="1"/>
  <c r="G60" i="8"/>
  <c r="G58" i="8" s="1"/>
  <c r="E64" i="8"/>
  <c r="E67" i="8" s="1"/>
  <c r="D70" i="8"/>
  <c r="D71" i="8" s="1"/>
  <c r="B74" i="8"/>
  <c r="B69" i="8"/>
  <c r="E74" i="8" l="1"/>
  <c r="E69" i="8"/>
  <c r="E70" i="8" s="1"/>
  <c r="E71" i="8" s="1"/>
  <c r="G79" i="8"/>
  <c r="G78" i="8"/>
  <c r="G64" i="8"/>
  <c r="G67" i="8" s="1"/>
  <c r="H60" i="8"/>
  <c r="H62" i="8"/>
  <c r="H48" i="8"/>
  <c r="H57" i="8" s="1"/>
  <c r="I47" i="8"/>
  <c r="H61" i="8"/>
  <c r="H59" i="8"/>
  <c r="H58" i="8" s="1"/>
  <c r="F74" i="8"/>
  <c r="F69" i="8"/>
  <c r="F70" i="8" s="1"/>
  <c r="F71" i="8" s="1"/>
  <c r="B70" i="8"/>
  <c r="H79" i="8" l="1"/>
  <c r="H78" i="8"/>
  <c r="H64" i="8"/>
  <c r="H67" i="8" s="1"/>
  <c r="I61" i="8"/>
  <c r="J47" i="8"/>
  <c r="I62" i="8"/>
  <c r="I48" i="8"/>
  <c r="I57" i="8" s="1"/>
  <c r="I59" i="8"/>
  <c r="I60" i="8"/>
  <c r="G69" i="8"/>
  <c r="G70" i="8" s="1"/>
  <c r="G71" i="8" s="1"/>
  <c r="G74" i="8"/>
  <c r="B77" i="8"/>
  <c r="B82" i="8" s="1"/>
  <c r="C77" i="8"/>
  <c r="C82" i="8" s="1"/>
  <c r="C85" i="8" s="1"/>
  <c r="B71" i="8"/>
  <c r="I58" i="8" l="1"/>
  <c r="I79" i="8"/>
  <c r="I64" i="8"/>
  <c r="I67" i="8" s="1"/>
  <c r="I78" i="8"/>
  <c r="J62" i="8"/>
  <c r="J59" i="8"/>
  <c r="J61" i="8"/>
  <c r="J60" i="8"/>
  <c r="J48" i="8"/>
  <c r="J57" i="8" s="1"/>
  <c r="K47" i="8"/>
  <c r="H69" i="8"/>
  <c r="H74" i="8"/>
  <c r="D77" i="8"/>
  <c r="E77" i="8"/>
  <c r="E82" i="8" s="1"/>
  <c r="E85" i="8" s="1"/>
  <c r="B83" i="8"/>
  <c r="C83" i="8"/>
  <c r="C87" i="8"/>
  <c r="B87" i="8"/>
  <c r="J79" i="8" l="1"/>
  <c r="H70" i="8"/>
  <c r="H71" i="8" s="1"/>
  <c r="K48" i="8"/>
  <c r="K57" i="8" s="1"/>
  <c r="K61" i="8"/>
  <c r="K59" i="8"/>
  <c r="K60" i="8"/>
  <c r="L47" i="8"/>
  <c r="K62" i="8"/>
  <c r="J58" i="8"/>
  <c r="J64" i="8" s="1"/>
  <c r="J67" i="8" s="1"/>
  <c r="I69" i="8"/>
  <c r="I70" i="8" s="1"/>
  <c r="I71" i="8" s="1"/>
  <c r="I74" i="8"/>
  <c r="B88" i="8"/>
  <c r="B85" i="8"/>
  <c r="B86" i="8" s="1"/>
  <c r="F77" i="8"/>
  <c r="F82" i="8" s="1"/>
  <c r="F85" i="8" s="1"/>
  <c r="C88" i="8"/>
  <c r="D82" i="8"/>
  <c r="J74" i="8" l="1"/>
  <c r="J69" i="8"/>
  <c r="J70" i="8" s="1"/>
  <c r="J71" i="8" s="1"/>
  <c r="L61" i="8"/>
  <c r="M47" i="8"/>
  <c r="L62" i="8"/>
  <c r="L60" i="8"/>
  <c r="L48" i="8"/>
  <c r="L57" i="8" s="1"/>
  <c r="L59" i="8"/>
  <c r="L58" i="8" s="1"/>
  <c r="K58" i="8"/>
  <c r="K78" i="8" s="1"/>
  <c r="G77" i="8"/>
  <c r="G82" i="8" s="1"/>
  <c r="G85" i="8" s="1"/>
  <c r="K64" i="8"/>
  <c r="K67" i="8" s="1"/>
  <c r="K79" i="8"/>
  <c r="J78" i="8"/>
  <c r="C86" i="8"/>
  <c r="C89" i="8" s="1"/>
  <c r="D85" i="8"/>
  <c r="F83" i="8"/>
  <c r="D83" i="8"/>
  <c r="D88" i="8" s="1"/>
  <c r="D87" i="8"/>
  <c r="F87" i="8"/>
  <c r="E83" i="8"/>
  <c r="E88" i="8" s="1"/>
  <c r="E87" i="8"/>
  <c r="K69" i="8" l="1"/>
  <c r="K74" i="8"/>
  <c r="G87" i="8"/>
  <c r="H77" i="8"/>
  <c r="J77" i="8" s="1"/>
  <c r="J82" i="8" s="1"/>
  <c r="J85" i="8" s="1"/>
  <c r="L79" i="8"/>
  <c r="L64" i="8"/>
  <c r="L67" i="8" s="1"/>
  <c r="L78" i="8"/>
  <c r="N47" i="8"/>
  <c r="M62" i="8"/>
  <c r="M48" i="8"/>
  <c r="M57" i="8" s="1"/>
  <c r="M59" i="8"/>
  <c r="M60" i="8"/>
  <c r="M61" i="8"/>
  <c r="G83" i="8"/>
  <c r="D86" i="8"/>
  <c r="D89" i="8"/>
  <c r="E86" i="8"/>
  <c r="B89" i="8"/>
  <c r="F88" i="8"/>
  <c r="G88" i="8"/>
  <c r="H82" i="8"/>
  <c r="I77" i="8"/>
  <c r="M58" i="8" l="1"/>
  <c r="M64" i="8" s="1"/>
  <c r="M67" i="8" s="1"/>
  <c r="M79" i="8"/>
  <c r="M78" i="8"/>
  <c r="N61" i="8"/>
  <c r="O47" i="8"/>
  <c r="N62" i="8"/>
  <c r="N59" i="8"/>
  <c r="N60" i="8"/>
  <c r="N48" i="8"/>
  <c r="N57" i="8" s="1"/>
  <c r="L74" i="8"/>
  <c r="L69" i="8"/>
  <c r="L70" i="8" s="1"/>
  <c r="L71" i="8" s="1"/>
  <c r="K71" i="8"/>
  <c r="K70" i="8"/>
  <c r="H85" i="8"/>
  <c r="H83" i="8"/>
  <c r="H88" i="8" s="1"/>
  <c r="H87" i="8"/>
  <c r="E89" i="8"/>
  <c r="F86" i="8"/>
  <c r="I82" i="8"/>
  <c r="I85" i="8" s="1"/>
  <c r="K77" i="8"/>
  <c r="K82" i="8" s="1"/>
  <c r="K85" i="8" s="1"/>
  <c r="L77" i="8" l="1"/>
  <c r="L82" i="8" s="1"/>
  <c r="L85" i="8" s="1"/>
  <c r="N79" i="8"/>
  <c r="O61" i="8"/>
  <c r="P47" i="8"/>
  <c r="O62" i="8"/>
  <c r="O48" i="8"/>
  <c r="O57" i="8" s="1"/>
  <c r="O59" i="8"/>
  <c r="O60" i="8"/>
  <c r="N58" i="8"/>
  <c r="N64" i="8" s="1"/>
  <c r="N67" i="8" s="1"/>
  <c r="M74" i="8"/>
  <c r="M69" i="8"/>
  <c r="J87" i="8"/>
  <c r="L83" i="8"/>
  <c r="F89" i="8"/>
  <c r="G86" i="8"/>
  <c r="G89" i="8" s="1"/>
  <c r="I87" i="8"/>
  <c r="I83" i="8"/>
  <c r="I88" i="8" s="1"/>
  <c r="K83" i="8"/>
  <c r="K88" i="8" s="1"/>
  <c r="K87" i="8"/>
  <c r="L87" i="8"/>
  <c r="J83" i="8"/>
  <c r="N74" i="8" l="1"/>
  <c r="N69" i="8"/>
  <c r="O79" i="8"/>
  <c r="O58" i="8"/>
  <c r="O64" i="8" s="1"/>
  <c r="O67" i="8" s="1"/>
  <c r="P60" i="8"/>
  <c r="P48" i="8"/>
  <c r="P57" i="8" s="1"/>
  <c r="P61" i="8"/>
  <c r="Q47" i="8"/>
  <c r="P62" i="8"/>
  <c r="P59" i="8"/>
  <c r="P58" i="8" s="1"/>
  <c r="N78" i="8"/>
  <c r="J88" i="8"/>
  <c r="M70" i="8"/>
  <c r="M77" i="8" s="1"/>
  <c r="M71" i="8"/>
  <c r="M82" i="8"/>
  <c r="H86" i="8"/>
  <c r="L88" i="8"/>
  <c r="O74" i="8" l="1"/>
  <c r="O69" i="8"/>
  <c r="N70" i="8"/>
  <c r="N77" i="8" s="1"/>
  <c r="N71" i="8"/>
  <c r="Q62" i="8"/>
  <c r="Q48" i="8"/>
  <c r="Q57" i="8" s="1"/>
  <c r="Q59" i="8"/>
  <c r="Q61" i="8"/>
  <c r="R47" i="8"/>
  <c r="Q60" i="8"/>
  <c r="P64" i="8"/>
  <c r="P67" i="8" s="1"/>
  <c r="P78" i="8"/>
  <c r="P79" i="8"/>
  <c r="O78" i="8"/>
  <c r="H89" i="8"/>
  <c r="I86" i="8"/>
  <c r="N82" i="8"/>
  <c r="N85" i="8" s="1"/>
  <c r="M85" i="8"/>
  <c r="M87" i="8"/>
  <c r="N83" i="8"/>
  <c r="M83" i="8"/>
  <c r="M88" i="8" s="1"/>
  <c r="N88" i="8" l="1"/>
  <c r="P74" i="8"/>
  <c r="P69" i="8"/>
  <c r="R62" i="8"/>
  <c r="R59" i="8"/>
  <c r="R48" i="8"/>
  <c r="R57" i="8" s="1"/>
  <c r="S47" i="8"/>
  <c r="R60" i="8"/>
  <c r="B29" i="8" s="1"/>
  <c r="R61" i="8"/>
  <c r="B32" i="8" s="1"/>
  <c r="N87" i="8"/>
  <c r="Q79" i="8"/>
  <c r="Q78" i="8"/>
  <c r="O70" i="8"/>
  <c r="O77" i="8" s="1"/>
  <c r="O71" i="8"/>
  <c r="Q58" i="8"/>
  <c r="Q64" i="8" s="1"/>
  <c r="Q67" i="8" s="1"/>
  <c r="I89" i="8"/>
  <c r="J86" i="8"/>
  <c r="O82" i="8"/>
  <c r="S48" i="8" l="1"/>
  <c r="S57" i="8" s="1"/>
  <c r="S61" i="8"/>
  <c r="S62" i="8"/>
  <c r="S59" i="8"/>
  <c r="S60" i="8"/>
  <c r="T47" i="8"/>
  <c r="P70" i="8"/>
  <c r="P77" i="8" s="1"/>
  <c r="P71" i="8"/>
  <c r="R79" i="8"/>
  <c r="R58" i="8"/>
  <c r="B26" i="8" s="1"/>
  <c r="Q74" i="8"/>
  <c r="Q69" i="8"/>
  <c r="Q70" i="8" s="1"/>
  <c r="Q71" i="8" s="1"/>
  <c r="J89" i="8"/>
  <c r="K86" i="8"/>
  <c r="P82" i="8"/>
  <c r="Q77" i="8"/>
  <c r="Q82" i="8" s="1"/>
  <c r="O85" i="8"/>
  <c r="O87" i="8"/>
  <c r="O83" i="8"/>
  <c r="O88" i="8" s="1"/>
  <c r="R78" i="8" l="1"/>
  <c r="T59" i="8"/>
  <c r="U47" i="8"/>
  <c r="T48" i="8"/>
  <c r="T57" i="8" s="1"/>
  <c r="T61" i="8"/>
  <c r="T62" i="8"/>
  <c r="T60" i="8"/>
  <c r="S58" i="8"/>
  <c r="S64" i="8" s="1"/>
  <c r="S67" i="8" s="1"/>
  <c r="R64" i="8"/>
  <c r="R67" i="8" s="1"/>
  <c r="S78" i="8"/>
  <c r="S79" i="8"/>
  <c r="K89" i="8"/>
  <c r="L86" i="8"/>
  <c r="Q85" i="8"/>
  <c r="Q83" i="8"/>
  <c r="Q87" i="8"/>
  <c r="P85" i="8"/>
  <c r="P83" i="8"/>
  <c r="P88" i="8" s="1"/>
  <c r="P87" i="8"/>
  <c r="R69" i="8" l="1"/>
  <c r="R74" i="8"/>
  <c r="S69" i="8"/>
  <c r="S74" i="8"/>
  <c r="U61" i="8"/>
  <c r="U62" i="8"/>
  <c r="V47" i="8"/>
  <c r="U59" i="8"/>
  <c r="U60" i="8"/>
  <c r="U48" i="8"/>
  <c r="U57" i="8" s="1"/>
  <c r="T79" i="8"/>
  <c r="T64" i="8"/>
  <c r="T67" i="8" s="1"/>
  <c r="T58" i="8"/>
  <c r="T78" i="8" s="1"/>
  <c r="Q88" i="8"/>
  <c r="L89" i="8"/>
  <c r="M86" i="8"/>
  <c r="T74" i="8" l="1"/>
  <c r="T69" i="8"/>
  <c r="V60" i="8"/>
  <c r="V48" i="8"/>
  <c r="V57" i="8" s="1"/>
  <c r="V62" i="8"/>
  <c r="V59" i="8"/>
  <c r="V61" i="8"/>
  <c r="W47" i="8"/>
  <c r="U79" i="8"/>
  <c r="U58" i="8"/>
  <c r="U64" i="8" s="1"/>
  <c r="U67" i="8" s="1"/>
  <c r="S71" i="8"/>
  <c r="S70" i="8"/>
  <c r="R70" i="8"/>
  <c r="R71" i="8"/>
  <c r="M89" i="8"/>
  <c r="N86" i="8"/>
  <c r="V79" i="8" l="1"/>
  <c r="U74" i="8"/>
  <c r="U69" i="8"/>
  <c r="U78" i="8"/>
  <c r="W61" i="8"/>
  <c r="W62" i="8"/>
  <c r="W59" i="8"/>
  <c r="W60" i="8"/>
  <c r="W48" i="8"/>
  <c r="W57" i="8" s="1"/>
  <c r="V58" i="8"/>
  <c r="V64" i="8" s="1"/>
  <c r="V67" i="8" s="1"/>
  <c r="R77" i="8"/>
  <c r="R82" i="8" s="1"/>
  <c r="T70" i="8"/>
  <c r="T71" i="8"/>
  <c r="N89" i="8"/>
  <c r="O86" i="8"/>
  <c r="V74" i="8" l="1"/>
  <c r="V69" i="8"/>
  <c r="W58" i="8"/>
  <c r="W79" i="8"/>
  <c r="W78" i="8"/>
  <c r="W64" i="8"/>
  <c r="W67" i="8" s="1"/>
  <c r="U70" i="8"/>
  <c r="U71" i="8"/>
  <c r="V78" i="8"/>
  <c r="S83" i="8"/>
  <c r="S88" i="8" s="1"/>
  <c r="R85" i="8"/>
  <c r="R83" i="8"/>
  <c r="R88" i="8" s="1"/>
  <c r="R87" i="8"/>
  <c r="S77" i="8"/>
  <c r="S82" i="8" s="1"/>
  <c r="O89" i="8"/>
  <c r="P86" i="8"/>
  <c r="S85" i="8" l="1"/>
  <c r="W74" i="8"/>
  <c r="W69" i="8"/>
  <c r="S87" i="8"/>
  <c r="V70" i="8"/>
  <c r="V71" i="8"/>
  <c r="T77" i="8"/>
  <c r="P89" i="8"/>
  <c r="Q86" i="8"/>
  <c r="W70" i="8" l="1"/>
  <c r="W71" i="8"/>
  <c r="T82" i="8"/>
  <c r="U77" i="8"/>
  <c r="U82" i="8" s="1"/>
  <c r="U85" i="8" s="1"/>
  <c r="Q89" i="8"/>
  <c r="R86" i="8"/>
  <c r="V77" i="8" l="1"/>
  <c r="V82" i="8" s="1"/>
  <c r="V85" i="8" s="1"/>
  <c r="T85" i="8"/>
  <c r="V83" i="8"/>
  <c r="T87" i="8"/>
  <c r="U83" i="8"/>
  <c r="U87" i="8"/>
  <c r="T83" i="8"/>
  <c r="T88" i="8" s="1"/>
  <c r="V87" i="8"/>
  <c r="W77" i="8"/>
  <c r="W82" i="8" s="1"/>
  <c r="W85" i="8" s="1"/>
  <c r="G28" i="8"/>
  <c r="R89" i="8"/>
  <c r="S86" i="8"/>
  <c r="U88" i="8" l="1"/>
  <c r="W87" i="8"/>
  <c r="V88" i="8"/>
  <c r="W83" i="8"/>
  <c r="W88" i="8" s="1"/>
  <c r="G26" i="8" s="1"/>
  <c r="S89" i="8"/>
  <c r="T86" i="8"/>
  <c r="T89" i="8" l="1"/>
  <c r="U86" i="8"/>
  <c r="U89" i="8" l="1"/>
  <c r="V86" i="8"/>
  <c r="V89" i="8" l="1"/>
  <c r="W86" i="8"/>
  <c r="W89" i="8" s="1"/>
  <c r="G27" i="8" s="1"/>
</calcChain>
</file>

<file path=xl/sharedStrings.xml><?xml version="1.0" encoding="utf-8"?>
<sst xmlns="http://schemas.openxmlformats.org/spreadsheetml/2006/main" count="1098" uniqueCount="559">
  <si>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</si>
  <si>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</si>
  <si>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</si>
  <si>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</si>
  <si>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</si>
  <si>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</si>
  <si>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</si>
  <si>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</si>
  <si>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</si>
  <si>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</si>
  <si>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</si>
  <si>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</si>
  <si>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</si>
  <si>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</si>
  <si>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</si>
  <si>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</si>
  <si>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</si>
  <si>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</si>
  <si>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</si>
  <si>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</si>
  <si>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</si>
  <si>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</si>
  <si>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</si>
  <si>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</si>
  <si>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</si>
  <si>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</si>
  <si>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</si>
  <si>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</si>
  <si>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</si>
  <si>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</si>
  <si>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</si>
  <si>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</si>
  <si>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</si>
  <si>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</si>
  <si>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</si>
  <si>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</si>
  <si>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</si>
  <si>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</si>
  <si>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</si>
  <si>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</si>
  <si>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</si>
  <si>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</si>
  <si>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</si>
  <si>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</si>
  <si>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</si>
  <si>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</si>
  <si>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</si>
  <si>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</si>
  <si>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</si>
  <si>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</si>
  <si>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</si>
  <si>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</si>
  <si>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</si>
  <si>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</si>
  <si>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</si>
  <si>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</si>
  <si>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</si>
  <si>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</si>
  <si>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</si>
  <si>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</si>
  <si>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</si>
  <si>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</si>
  <si>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</si>
  <si>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</si>
  <si>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</si>
  <si>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</si>
  <si>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</si>
  <si>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</si>
  <si>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</si>
  <si>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</si>
  <si>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</si>
  <si>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</si>
  <si>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</si>
  <si>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</si>
  <si>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</si>
  <si>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</si>
  <si>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</si>
  <si>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</si>
  <si>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</si>
  <si>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</si>
  <si>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</si>
  <si>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</si>
  <si>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</si>
  <si>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</si>
  <si>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</si>
  <si>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</si>
  <si>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</si>
  <si>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</si>
  <si>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</si>
  <si>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</si>
  <si>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</si>
  <si>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</si>
  <si>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</si>
  <si>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</si>
  <si>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</si>
  <si>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</si>
  <si>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</si>
  <si>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</si>
  <si>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</si>
  <si>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</si>
  <si>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</si>
  <si>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</si>
  <si>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</si>
  <si>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</si>
  <si>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</si>
  <si>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</si>
  <si>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</si>
  <si>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</si>
  <si>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</si>
  <si>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</si>
  <si>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</si>
  <si>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</si>
  <si>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</si>
  <si>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</si>
  <si>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</si>
  <si>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</si>
  <si>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</si>
  <si>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</si>
  <si>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</si>
  <si>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</si>
  <si>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</si>
  <si>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</si>
  <si>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</si>
  <si>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</si>
  <si>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</si>
  <si>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</si>
  <si>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</si>
  <si>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</si>
  <si>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</si>
  <si>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</si>
  <si>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</si>
  <si>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</si>
  <si>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</si>
  <si>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</si>
  <si>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</si>
  <si>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</si>
  <si>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</si>
  <si>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</si>
  <si>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</si>
  <si>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</si>
  <si>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</si>
  <si>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</si>
  <si>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</si>
  <si>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</si>
  <si>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</si>
  <si>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</si>
  <si>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</si>
  <si>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</si>
  <si>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</si>
  <si>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</si>
  <si>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</si>
  <si>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</si>
  <si>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</si>
  <si>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</si>
  <si>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</si>
  <si>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</si>
  <si>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</si>
  <si>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</si>
  <si>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</si>
  <si>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</si>
  <si>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</si>
  <si>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</si>
  <si>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</si>
  <si>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</si>
  <si>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</si>
  <si>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</si>
  <si>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</si>
  <si>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</si>
  <si>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</si>
  <si>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</si>
  <si>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</si>
  <si>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</si>
  <si>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</si>
  <si>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</si>
  <si>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</si>
  <si>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</si>
  <si>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</si>
  <si>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</si>
  <si>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</si>
  <si>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</si>
  <si>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</si>
  <si>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</si>
  <si>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</si>
  <si>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</si>
  <si>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</si>
  <si>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</si>
  <si>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</si>
  <si>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</si>
  <si>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</si>
  <si>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</si>
  <si>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</si>
  <si>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</si>
  <si>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</si>
  <si>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</si>
  <si>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</si>
  <si>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</si>
  <si>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</si>
  <si>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</si>
  <si>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</si>
  <si>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</si>
  <si>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</si>
  <si>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</si>
  <si>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</si>
  <si>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</si>
  <si>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</si>
  <si>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</si>
  <si>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</si>
  <si>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</si>
  <si>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</si>
  <si>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</si>
  <si>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</si>
  <si>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</si>
  <si>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</si>
  <si>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</si>
  <si>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</si>
  <si>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</si>
  <si>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</si>
  <si>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</si>
  <si>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</si>
  <si>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</si>
  <si>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</si>
  <si>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</si>
  <si>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</si>
  <si>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</si>
  <si>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</si>
  <si>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</si>
  <si>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</si>
  <si>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</si>
  <si>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</si>
  <si>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</si>
  <si>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</si>
  <si>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</si>
  <si>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</si>
  <si>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</si>
  <si>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</si>
  <si>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</si>
  <si>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</si>
  <si>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</si>
  <si>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</si>
  <si>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</si>
  <si>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</si>
  <si>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</si>
  <si>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</si>
  <si>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</si>
  <si>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</si>
  <si>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</si>
  <si>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</si>
  <si>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</si>
  <si>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</si>
  <si>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</si>
  <si>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</si>
  <si>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</si>
  <si>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</si>
  <si>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</si>
  <si>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</si>
  <si>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</si>
  <si>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</si>
  <si>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</si>
  <si>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</si>
  <si>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</si>
  <si>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</si>
  <si>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</si>
  <si>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</si>
  <si>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</si>
  <si>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</si>
  <si>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</si>
  <si>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</si>
  <si>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</si>
  <si>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</si>
  <si>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</si>
  <si>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</si>
  <si>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</si>
  <si>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</si>
  <si>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</si>
  <si>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</si>
  <si>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</si>
  <si>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</si>
  <si>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</si>
  <si>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</si>
  <si>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</si>
  <si>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</si>
  <si>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</si>
  <si>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</si>
  <si>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</si>
  <si>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</si>
  <si>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</si>
  <si>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</si>
  <si>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</si>
  <si>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</si>
  <si>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</si>
  <si>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</si>
  <si>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</si>
  <si>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</si>
  <si>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</si>
  <si>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</si>
  <si>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</si>
  <si>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</si>
  <si>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</si>
  <si>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</si>
  <si>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</si>
  <si>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</si>
  <si>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</si>
  <si>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</si>
  <si>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</si>
  <si>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</si>
  <si>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</si>
  <si>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</si>
  <si>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</si>
  <si>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</si>
  <si>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</si>
  <si>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</si>
  <si>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</si>
  <si>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</si>
  <si>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</si>
  <si>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</si>
  <si>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</si>
  <si>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</si>
  <si>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</si>
  <si>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</si>
  <si>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</si>
  <si>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</si>
  <si>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</si>
  <si>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</si>
  <si>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</si>
  <si>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</si>
  <si>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</si>
  <si>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</si>
  <si>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</si>
  <si>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</si>
  <si>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</si>
  <si>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</si>
  <si>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</si>
  <si>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</si>
  <si>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</si>
  <si>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</si>
  <si>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</si>
  <si>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</si>
  <si>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</si>
  <si>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</si>
  <si>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</si>
  <si>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</si>
  <si>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</si>
  <si>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</si>
  <si>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</si>
  <si>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</si>
  <si>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</si>
  <si>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</si>
  <si>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</si>
  <si>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</si>
  <si>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</si>
  <si>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</si>
  <si>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</si>
  <si>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</si>
  <si>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</si>
  <si>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</si>
  <si>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</si>
  <si>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</si>
  <si>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</si>
  <si>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</si>
  <si>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</si>
  <si>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</si>
  <si>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</si>
  <si>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</si>
  <si>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</si>
  <si>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</si>
  <si>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</si>
  <si>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</si>
  <si>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</si>
  <si>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</si>
  <si>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</si>
  <si>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</si>
  <si>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</si>
  <si>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</si>
  <si>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</si>
  <si>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</si>
  <si>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</si>
  <si>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</si>
  <si>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</si>
  <si>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</si>
  <si>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</si>
  <si>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</si>
  <si>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</si>
  <si>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</si>
  <si>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</si>
  <si>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</si>
  <si>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</si>
  <si>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</si>
  <si>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</si>
  <si>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</si>
  <si>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</si>
  <si>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</si>
  <si>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</si>
  <si>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</si>
  <si>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</si>
  <si>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</si>
  <si>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</si>
  <si>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</si>
  <si>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</si>
  <si>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</si>
  <si>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</si>
  <si>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</si>
  <si>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</si>
  <si>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</si>
  <si>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</si>
  <si>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</si>
  <si>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</si>
  <si>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</si>
  <si>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</si>
  <si>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</si>
  <si>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</si>
  <si>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</si>
  <si>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</si>
  <si>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</si>
  <si>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</si>
  <si>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</si>
  <si>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</si>
  <si>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</si>
  <si>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</si>
  <si>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</si>
  <si>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</si>
  <si>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</si>
  <si>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</si>
  <si>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</si>
  <si>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</si>
  <si>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</si>
  <si>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</si>
  <si>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</si>
  <si>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</si>
  <si>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</si>
  <si>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</si>
  <si>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</si>
  <si>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</si>
  <si>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</si>
  <si>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</si>
  <si>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</si>
  <si>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</si>
  <si>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</si>
  <si>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</si>
  <si>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</si>
  <si>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</si>
  <si>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</si>
  <si>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</si>
  <si>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</si>
  <si>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</si>
  <si>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</si>
  <si>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</si>
  <si>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</si>
  <si>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</si>
  <si>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</si>
  <si>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</si>
  <si>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</si>
  <si>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</si>
  <si>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</si>
  <si>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</si>
  <si>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</si>
  <si>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</si>
  <si>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</si>
  <si>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</si>
  <si>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</si>
  <si>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</si>
  <si>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</si>
  <si>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</si>
  <si>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</si>
  <si>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</si>
  <si>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</si>
  <si>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</si>
  <si>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</si>
  <si>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</si>
  <si>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</si>
  <si>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</si>
  <si>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</si>
  <si>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</si>
  <si>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</si>
  <si>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</si>
  <si>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</si>
  <si>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</si>
  <si>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</si>
  <si>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</si>
  <si>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</si>
  <si>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</si>
  <si>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</si>
  <si>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</si>
  <si>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</si>
  <si>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</si>
  <si>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</si>
  <si>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</si>
  <si>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</si>
  <si>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</si>
  <si>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</si>
  <si>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</si>
  <si>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</si>
  <si>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</si>
  <si>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</si>
  <si>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</si>
  <si>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</si>
  <si>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</si>
  <si>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</si>
  <si>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</si>
  <si>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</si>
  <si>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</si>
  <si>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</si>
  <si>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</si>
  <si>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</si>
  <si>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</si>
  <si>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</si>
  <si>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</si>
  <si>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</si>
  <si>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</si>
  <si>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</si>
  <si>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</si>
  <si>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</si>
  <si>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</si>
  <si>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</si>
  <si>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</si>
  <si>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</si>
  <si>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</si>
  <si>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</si>
  <si>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</si>
  <si>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</si>
  <si>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</si>
  <si>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</si>
  <si>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</si>
  <si>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№2-0,4 кВ от ТП №52 по ВЛ 10 кВ фид.№1-10 кВ ПС "Тяговая"</t>
  </si>
  <si>
    <t>КЛ 0,4 кВ фид. №2-0,4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</si>
  <si>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</si>
  <si>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</si>
  <si>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</si>
  <si>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</si>
  <si>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</si>
  <si>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</si>
  <si>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</si>
  <si>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Модернизация</t>
  </si>
  <si>
    <t>закупка не проведена</t>
  </si>
  <si>
    <t>Модернизация ВЛ-10 кВ фид.№5-10 кВ ПС "Чернушка", участок  от ТП №113 до ТП №75 (замена неизолированного провода на СИП-3, ориентировочной протяженностью 0,45 км)</t>
  </si>
  <si>
    <t>Пермский край, Чернушинский городской округ</t>
  </si>
  <si>
    <t xml:space="preserve">МВ×А-0;т.у.-0; км ЛЭП-0,45;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</si>
  <si>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</si>
  <si>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</si>
  <si>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</si>
  <si>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</si>
  <si>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</si>
  <si>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</si>
  <si>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</si>
  <si>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</si>
  <si>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</si>
  <si>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</si>
  <si>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</si>
  <si>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</si>
  <si>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</si>
  <si>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</si>
  <si>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</si>
  <si>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</si>
  <si>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</si>
  <si>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Замена неизолированного провода на СИП в населённой местности. Внедрение инновационных разработок  ;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Ликвидация электрических сетей с неизолированным проводом в районах жилой застройки и местах массового скопления людей.  ВЛ введена в эксплуатацию в 1988 годах. За 36 лет эксплуатации оборудование линии физически устарело. </t>
  </si>
  <si>
    <t>выделение этапов не предусматривается</t>
  </si>
  <si>
    <t>Акт технического осмотра</t>
  </si>
  <si>
    <t>Год раскрытия информации: 2026 год</t>
  </si>
  <si>
    <t>1,04 млн руб с НДС</t>
  </si>
  <si>
    <t>0,86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</si>
</sst>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2569240.8259566147</c:v>
                </c:pt>
                <c:pt idx="3">
                  <c:v>4311236.0741164116</c:v>
                </c:pt>
                <c:pt idx="4">
                  <c:v>6223444.1101749949</c:v>
                </c:pt>
                <c:pt idx="5">
                  <c:v>8322820.0235891063</c:v>
                </c:pt>
                <c:pt idx="6">
                  <c:v>10628031.537170948</c:v>
                </c:pt>
                <c:pt idx="7">
                  <c:v>13159634.078221366</c:v>
                </c:pt>
                <c:pt idx="8">
                  <c:v>15940263.926192285</c:v>
                </c:pt>
                <c:pt idx="9">
                  <c:v>18994851.318760462</c:v>
                </c:pt>
                <c:pt idx="10">
                  <c:v>22350855.595419724</c:v>
                </c:pt>
                <c:pt idx="11">
                  <c:v>26038524.675703768</c:v>
                </c:pt>
                <c:pt idx="12">
                  <c:v>30091181.410134792</c:v>
                </c:pt>
                <c:pt idx="13">
                  <c:v>34545539.608386613</c:v>
                </c:pt>
                <c:pt idx="14">
                  <c:v>39442052.843644828</c:v>
                </c:pt>
                <c:pt idx="15">
                  <c:v>44825299.457716659</c:v>
                </c:pt>
                <c:pt idx="16">
                  <c:v>50744407.551381603</c:v>
                </c:pt>
              </c:numCache>
            </c:numRef>
          </c:val>
          <c:smooth val="0"/>
          <c:extLst>
            <c:ext xmlns:c16="http://schemas.microsoft.com/office/drawing/2014/chart" uri="{C3380CC4-5D6E-409C-BE32-E72D297353CC}">
              <c16:uniqueId val="{00000000-EAC4-4AEB-9D42-EAAB31C5578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1408730.593877794</c:v>
                </c:pt>
                <c:pt idx="3">
                  <c:v>1364237.8010492579</c:v>
                </c:pt>
                <c:pt idx="4">
                  <c:v>1325256.0896991151</c:v>
                </c:pt>
                <c:pt idx="5">
                  <c:v>1287586.5641358725</c:v>
                </c:pt>
                <c:pt idx="6">
                  <c:v>1251176.4535768724</c:v>
                </c:pt>
                <c:pt idx="7">
                  <c:v>1215975.6045633326</c:v>
                </c:pt>
                <c:pt idx="8">
                  <c:v>1181936.3131982561</c:v>
                </c:pt>
                <c:pt idx="9">
                  <c:v>1149013.1712069728</c:v>
                </c:pt>
                <c:pt idx="10">
                  <c:v>1117162.9244667492</c:v>
                </c:pt>
                <c:pt idx="11">
                  <c:v>1086344.3427966652</c:v>
                </c:pt>
                <c:pt idx="12">
                  <c:v>1056518.0999276582</c:v>
                </c:pt>
                <c:pt idx="13">
                  <c:v>1027646.6626870303</c:v>
                </c:pt>
                <c:pt idx="14">
                  <c:v>999694.18853350461</c:v>
                </c:pt>
                <c:pt idx="15">
                  <c:v>972626.4306694183</c:v>
                </c:pt>
                <c:pt idx="16">
                  <c:v>946410.65003720974</c:v>
                </c:pt>
              </c:numCache>
            </c:numRef>
          </c:val>
          <c:smooth val="0"/>
          <c:extLst>
            <c:ext xmlns:c16="http://schemas.microsoft.com/office/drawing/2014/chart" uri="{C3380CC4-5D6E-409C-BE32-E72D297353CC}">
              <c16:uniqueId val="{00000001-EAC4-4AEB-9D42-EAAB31C5578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550</v>
      </c>
    </row>
    <row r="41" spans="1:24" ht="63" x14ac:dyDescent="0.25">
      <c r="A41" s="18" t="s">
        <v>47</v>
      </c>
      <c r="B41" s="24" t="s">
        <v>48</v>
      </c>
      <c r="C41" s="17" t="s">
        <v>551</v>
      </c>
    </row>
    <row r="42" spans="1:24" ht="47.25" x14ac:dyDescent="0.25">
      <c r="A42" s="18" t="s">
        <v>49</v>
      </c>
      <c r="B42" s="24" t="s">
        <v>50</v>
      </c>
      <c r="C42" s="17" t="s">
        <v>551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552</v>
      </c>
    </row>
    <row r="47" spans="1:24" ht="18.75" customHeight="1" x14ac:dyDescent="0.25">
      <c r="A47" s="21"/>
      <c r="B47" s="22"/>
      <c r="C47" s="23"/>
    </row>
    <row r="48" spans="1:24" ht="31.5" x14ac:dyDescent="0.25">
      <c r="A48" s="18" t="s">
        <v>59</v>
      </c>
      <c r="B48" s="24" t="s">
        <v>60</v>
      </c>
      <c r="C48" s="25" t="s">
        <v>557</v>
      </c>
    </row>
    <row r="49" spans="1:3" ht="31.5" x14ac:dyDescent="0.25">
      <c r="A49" s="18" t="s">
        <v>61</v>
      </c>
      <c r="B49" s="24" t="s">
        <v>62</v>
      </c>
      <c r="C49" s="25" t="s">
        <v>558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1.8327500332564752</v>
      </c>
      <c r="D24" s="196">
        <v>0</v>
      </c>
      <c r="E24" s="196">
        <v>0</v>
      </c>
      <c r="F24" s="197">
        <v>0</v>
      </c>
      <c r="G24" s="196">
        <v>0</v>
      </c>
      <c r="H24" s="196">
        <v>0</v>
      </c>
      <c r="I24" s="196">
        <v>0</v>
      </c>
      <c r="J24" s="196">
        <v>0</v>
      </c>
      <c r="K24" s="196">
        <v>0</v>
      </c>
      <c r="L24" s="196">
        <v>1.8327500332564752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1.8327500332564752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1.8327500332564752</v>
      </c>
      <c r="D27" s="26">
        <v>0</v>
      </c>
      <c r="E27" s="26">
        <v>0</v>
      </c>
      <c r="F27" s="203">
        <v>0</v>
      </c>
      <c r="G27" s="26">
        <v>0</v>
      </c>
      <c r="H27" s="26">
        <v>0</v>
      </c>
      <c r="I27" s="26">
        <v>0</v>
      </c>
      <c r="J27" s="26">
        <v>0</v>
      </c>
      <c r="K27" s="26">
        <v>0</v>
      </c>
      <c r="L27" s="26">
        <v>1.8327500332564752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1.8327500332564752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1.527291694380396</v>
      </c>
      <c r="D30" s="200">
        <v>0</v>
      </c>
      <c r="E30" s="200">
        <v>0</v>
      </c>
      <c r="F30" s="200">
        <v>0</v>
      </c>
      <c r="G30" s="200">
        <v>0</v>
      </c>
      <c r="H30" s="200">
        <v>0</v>
      </c>
      <c r="I30" s="200">
        <v>0</v>
      </c>
      <c r="J30" s="200">
        <v>0</v>
      </c>
      <c r="K30" s="200">
        <v>0</v>
      </c>
      <c r="L30" s="200">
        <v>1.527291694380396</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1.527291694380396</v>
      </c>
      <c r="AG30" s="200">
        <v>0</v>
      </c>
    </row>
    <row r="31" spans="1:37" x14ac:dyDescent="0.25">
      <c r="A31" s="201" t="s">
        <v>357</v>
      </c>
      <c r="B31" s="202" t="s">
        <v>358</v>
      </c>
      <c r="C31" s="200">
        <v>0.1527291694380396</v>
      </c>
      <c r="D31" s="200">
        <v>0</v>
      </c>
      <c r="E31" s="26">
        <v>0</v>
      </c>
      <c r="F31" s="26">
        <v>0</v>
      </c>
      <c r="G31" s="200">
        <v>0</v>
      </c>
      <c r="H31" s="26">
        <v>0</v>
      </c>
      <c r="I31" s="26">
        <v>0</v>
      </c>
      <c r="J31" s="200">
        <v>0</v>
      </c>
      <c r="K31" s="26">
        <v>0</v>
      </c>
      <c r="L31" s="26">
        <v>0.1527291694380396</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0.1527291694380396</v>
      </c>
      <c r="AG31" s="200">
        <v>0</v>
      </c>
    </row>
    <row r="32" spans="1:37" ht="31.5" x14ac:dyDescent="0.25">
      <c r="A32" s="201" t="s">
        <v>359</v>
      </c>
      <c r="B32" s="202" t="s">
        <v>360</v>
      </c>
      <c r="C32" s="200">
        <v>0.38182292359509901</v>
      </c>
      <c r="D32" s="200">
        <v>0</v>
      </c>
      <c r="E32" s="26">
        <v>0</v>
      </c>
      <c r="F32" s="26">
        <v>0</v>
      </c>
      <c r="G32" s="200">
        <v>0</v>
      </c>
      <c r="H32" s="26">
        <v>0</v>
      </c>
      <c r="I32" s="26">
        <v>0</v>
      </c>
      <c r="J32" s="200">
        <v>0</v>
      </c>
      <c r="K32" s="26">
        <v>0</v>
      </c>
      <c r="L32" s="26">
        <v>0.38182292359509901</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0.38182292359509901</v>
      </c>
      <c r="AG32" s="200">
        <v>0</v>
      </c>
    </row>
    <row r="33" spans="1:33" x14ac:dyDescent="0.25">
      <c r="A33" s="201" t="s">
        <v>361</v>
      </c>
      <c r="B33" s="202" t="s">
        <v>362</v>
      </c>
      <c r="C33" s="200">
        <v>0.91637501662823762</v>
      </c>
      <c r="D33" s="200">
        <v>0</v>
      </c>
      <c r="E33" s="26">
        <v>0</v>
      </c>
      <c r="F33" s="26">
        <v>0</v>
      </c>
      <c r="G33" s="200">
        <v>0</v>
      </c>
      <c r="H33" s="26">
        <v>0</v>
      </c>
      <c r="I33" s="26">
        <v>0</v>
      </c>
      <c r="J33" s="200">
        <v>0</v>
      </c>
      <c r="K33" s="26">
        <v>0</v>
      </c>
      <c r="L33" s="26">
        <v>0.91637501662823762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0.91637501662823762</v>
      </c>
      <c r="AG33" s="200">
        <v>0</v>
      </c>
    </row>
    <row r="34" spans="1:33" x14ac:dyDescent="0.25">
      <c r="A34" s="201" t="s">
        <v>363</v>
      </c>
      <c r="B34" s="202" t="s">
        <v>364</v>
      </c>
      <c r="C34" s="200">
        <v>7.6364584719019801E-2</v>
      </c>
      <c r="D34" s="200">
        <v>0</v>
      </c>
      <c r="E34" s="26">
        <v>0</v>
      </c>
      <c r="F34" s="26">
        <v>0</v>
      </c>
      <c r="G34" s="200">
        <v>0</v>
      </c>
      <c r="H34" s="26">
        <v>0</v>
      </c>
      <c r="I34" s="26">
        <v>0</v>
      </c>
      <c r="J34" s="200">
        <v>0</v>
      </c>
      <c r="K34" s="26">
        <v>0</v>
      </c>
      <c r="L34" s="26">
        <v>7.6364584719019801E-2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7.6364584719019801E-2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0.45</v>
      </c>
      <c r="D38" s="26">
        <v>0</v>
      </c>
      <c r="E38" s="26">
        <v>0</v>
      </c>
      <c r="F38" s="26">
        <v>0</v>
      </c>
      <c r="G38" s="26">
        <v>0</v>
      </c>
      <c r="H38" s="26">
        <v>0</v>
      </c>
      <c r="I38" s="26">
        <v>0</v>
      </c>
      <c r="J38" s="26">
        <v>0</v>
      </c>
      <c r="K38" s="26">
        <v>0</v>
      </c>
      <c r="L38" s="26">
        <v>0.45</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0.45</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0.45</v>
      </c>
      <c r="D48" s="200">
        <v>0</v>
      </c>
      <c r="E48" s="200">
        <v>0</v>
      </c>
      <c r="F48" s="200">
        <v>0</v>
      </c>
      <c r="G48" s="200">
        <v>0</v>
      </c>
      <c r="H48" s="200">
        <v>0</v>
      </c>
      <c r="I48" s="200">
        <v>0</v>
      </c>
      <c r="J48" s="200">
        <v>0</v>
      </c>
      <c r="K48" s="200">
        <v>0</v>
      </c>
      <c r="L48" s="200">
        <v>0.45</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0.45</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1.527291694380396</v>
      </c>
      <c r="D55" s="200">
        <v>0</v>
      </c>
      <c r="E55" s="200">
        <v>0</v>
      </c>
      <c r="F55" s="200">
        <v>0</v>
      </c>
      <c r="G55" s="200">
        <v>0</v>
      </c>
      <c r="H55" s="200">
        <v>0</v>
      </c>
      <c r="I55" s="200">
        <v>0</v>
      </c>
      <c r="J55" s="200">
        <v>0</v>
      </c>
      <c r="K55" s="200">
        <v>0</v>
      </c>
      <c r="L55" s="200">
        <v>1.527291694380396</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1.527291694380396</v>
      </c>
      <c r="AG55" s="200">
        <v>0</v>
      </c>
    </row>
    <row r="56" spans="1:33" x14ac:dyDescent="0.25">
      <c r="A56" s="146" t="s">
        <v>396</v>
      </c>
      <c r="B56" s="202" t="s">
        <v>397</v>
      </c>
      <c r="C56" s="26">
        <v>1.527291694380396</v>
      </c>
      <c r="D56" s="26">
        <v>0</v>
      </c>
      <c r="E56" s="26">
        <v>0</v>
      </c>
      <c r="F56" s="26">
        <v>0</v>
      </c>
      <c r="G56" s="26">
        <v>0</v>
      </c>
      <c r="H56" s="26">
        <v>0</v>
      </c>
      <c r="I56" s="26">
        <v>0</v>
      </c>
      <c r="J56" s="26">
        <v>0</v>
      </c>
      <c r="K56" s="26">
        <v>0</v>
      </c>
      <c r="L56" s="26">
        <v>1.527291694380396</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1.527291694380396</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0.45</v>
      </c>
      <c r="D59" s="211">
        <v>0</v>
      </c>
      <c r="E59" s="211">
        <v>0</v>
      </c>
      <c r="F59" s="211">
        <v>0</v>
      </c>
      <c r="G59" s="211">
        <v>0</v>
      </c>
      <c r="H59" s="211">
        <v>0</v>
      </c>
      <c r="I59" s="211">
        <v>0</v>
      </c>
      <c r="J59" s="211">
        <v>0</v>
      </c>
      <c r="K59" s="211">
        <v>0</v>
      </c>
      <c r="L59" s="211">
        <v>0.45</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0.45</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1.527291694380396</v>
      </c>
      <c r="D64" s="221">
        <v>0</v>
      </c>
      <c r="E64" s="221">
        <v>0</v>
      </c>
      <c r="F64" s="221">
        <v>0</v>
      </c>
      <c r="G64" s="221">
        <v>0</v>
      </c>
      <c r="H64" s="221">
        <v>0</v>
      </c>
      <c r="I64" s="221">
        <v>0</v>
      </c>
      <c r="J64" s="221">
        <v>0</v>
      </c>
      <c r="K64" s="221">
        <v>0</v>
      </c>
      <c r="L64" s="221">
        <v>1.527291694380396</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1.527291694380396</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83</v>
      </c>
      <c r="F26" s="157" t="s">
        <v>83</v>
      </c>
      <c r="G26" s="157">
        <v>0</v>
      </c>
      <c r="H26" s="157" t="s">
        <v>83</v>
      </c>
      <c r="I26" s="157">
        <v>0</v>
      </c>
      <c r="J26" s="157" t="s">
        <v>83</v>
      </c>
      <c r="K26" s="157" t="s">
        <v>83</v>
      </c>
      <c r="L26" s="157">
        <v>0</v>
      </c>
      <c r="M26" s="157" t="s">
        <v>83</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O_Ч2_45</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535</v>
      </c>
    </row>
    <row r="25" spans="1:2" s="134" customFormat="1" ht="16.5" thickBot="1" x14ac:dyDescent="0.3">
      <c r="A25" s="169" t="s">
        <v>472</v>
      </c>
      <c r="B25" s="168">
        <v>2025</v>
      </c>
    </row>
    <row r="26" spans="1:2" s="134" customFormat="1" ht="16.5" thickBot="1" x14ac:dyDescent="0.3">
      <c r="A26" s="170" t="s">
        <v>473</v>
      </c>
      <c r="B26" s="168" t="s">
        <v>536</v>
      </c>
    </row>
    <row r="27" spans="1:2" s="134" customFormat="1" ht="29.25" thickBot="1" x14ac:dyDescent="0.3">
      <c r="A27" s="171" t="s">
        <v>474</v>
      </c>
      <c r="B27" s="172">
        <v>1.3779324693837522</v>
      </c>
    </row>
    <row r="28" spans="1:2" s="134" customFormat="1" ht="16.5" thickBot="1" x14ac:dyDescent="0.3">
      <c r="A28" s="173" t="s">
        <v>475</v>
      </c>
      <c r="B28" s="172" t="s">
        <v>537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522</v>
      </c>
      <c r="C25" s="17" t="s">
        <v>522</v>
      </c>
      <c r="D25" s="17" t="s">
        <v>523</v>
      </c>
      <c r="E25" s="17" t="s">
        <v>523</v>
      </c>
      <c r="F25" s="17">
        <v>0.4</v>
      </c>
      <c r="G25" s="17">
        <v>0.4</v>
      </c>
      <c r="H25" s="17">
        <v>0.4</v>
      </c>
      <c r="I25" s="17">
        <v>0.4</v>
      </c>
      <c r="J25" s="17">
        <v>1984</v>
      </c>
      <c r="K25" s="17">
        <v>1</v>
      </c>
      <c r="L25" s="17">
        <v>1</v>
      </c>
      <c r="M25" s="17" t="s">
        <v>524</v>
      </c>
      <c r="N25" s="17" t="s">
        <v>525</v>
      </c>
      <c r="O25" s="17" t="s">
        <v>526</v>
      </c>
      <c r="P25" s="17" t="s">
        <v>526</v>
      </c>
      <c r="Q25" s="17">
        <v>0.03</v>
      </c>
      <c r="R25" s="17">
        <v>0.03</v>
      </c>
      <c r="S25" s="17" t="s">
        <v>83</v>
      </c>
      <c r="T25" s="17">
        <v>1996</v>
      </c>
      <c r="U25" s="17">
        <v>1</v>
      </c>
      <c r="V25" s="17" t="s">
        <v>527</v>
      </c>
      <c r="W25" s="17" t="s">
        <v>527</v>
      </c>
      <c r="X25" s="17" t="s">
        <v>528</v>
      </c>
      <c r="Y25" s="17" t="s">
        <v>529</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O_Ч2_45</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553</v>
      </c>
    </row>
    <row r="23" spans="1:3" ht="42.75" customHeight="1" x14ac:dyDescent="0.25">
      <c r="A23" s="49" t="s">
        <v>15</v>
      </c>
      <c r="B23" s="50" t="s">
        <v>137</v>
      </c>
      <c r="C23" s="25" t="s">
        <v>533</v>
      </c>
    </row>
    <row r="24" spans="1:3" ht="63" customHeight="1" x14ac:dyDescent="0.25">
      <c r="A24" s="49" t="s">
        <v>17</v>
      </c>
      <c r="B24" s="50" t="s">
        <v>138</v>
      </c>
      <c r="C24" s="25" t="s">
        <v>535</v>
      </c>
    </row>
    <row r="25" spans="1:3" ht="63" customHeight="1" x14ac:dyDescent="0.25">
      <c r="A25" s="49" t="s">
        <v>19</v>
      </c>
      <c r="B25" s="50" t="s">
        <v>139</v>
      </c>
      <c r="C25" s="25" t="s">
        <v>189</v>
      </c>
    </row>
    <row r="26" spans="1:3" ht="42.75" customHeight="1" x14ac:dyDescent="0.25">
      <c r="A26" s="49" t="s">
        <v>21</v>
      </c>
      <c r="B26" s="50" t="s">
        <v>140</v>
      </c>
      <c r="C26" s="25" t="s">
        <v>554</v>
      </c>
    </row>
    <row r="27" spans="1:3" ht="42.75" customHeight="1" x14ac:dyDescent="0.25">
      <c r="A27" s="49" t="s">
        <v>23</v>
      </c>
      <c r="B27" s="50" t="s">
        <v>141</v>
      </c>
      <c r="C27" s="25" t="s">
        <v>555</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O_Ч2_45</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1148277.0578197937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18367691.145300418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32807.915937708392</v>
      </c>
      <c r="E65" s="109">
        <f t="shared" si="10"/>
        <v>32807.915937708392</v>
      </c>
      <c r="F65" s="109">
        <f t="shared" si="10"/>
        <v>32807.915937708392</v>
      </c>
      <c r="G65" s="109">
        <f t="shared" si="10"/>
        <v>32807.915937708392</v>
      </c>
      <c r="H65" s="109">
        <f t="shared" si="10"/>
        <v>32807.915937708392</v>
      </c>
      <c r="I65" s="109">
        <f t="shared" si="10"/>
        <v>32807.915937708392</v>
      </c>
      <c r="J65" s="109">
        <f t="shared" si="10"/>
        <v>32807.915937708392</v>
      </c>
      <c r="K65" s="109">
        <f t="shared" si="10"/>
        <v>32807.915937708392</v>
      </c>
      <c r="L65" s="109">
        <f t="shared" si="10"/>
        <v>32807.915937708392</v>
      </c>
      <c r="M65" s="109">
        <f t="shared" si="10"/>
        <v>32807.915937708392</v>
      </c>
      <c r="N65" s="109">
        <f t="shared" si="10"/>
        <v>32807.915937708392</v>
      </c>
      <c r="O65" s="109">
        <f t="shared" si="10"/>
        <v>32807.915937708392</v>
      </c>
      <c r="P65" s="109">
        <f t="shared" si="10"/>
        <v>32807.915937708392</v>
      </c>
      <c r="Q65" s="109">
        <f t="shared" si="10"/>
        <v>32807.915937708392</v>
      </c>
      <c r="R65" s="109">
        <f t="shared" si="10"/>
        <v>32807.915937708392</v>
      </c>
      <c r="S65" s="109">
        <f t="shared" si="10"/>
        <v>32807.915937708392</v>
      </c>
      <c r="T65" s="109">
        <f t="shared" si="10"/>
        <v>32807.915937708392</v>
      </c>
      <c r="U65" s="109">
        <f t="shared" si="10"/>
        <v>32807.915937708392</v>
      </c>
      <c r="V65" s="109">
        <f t="shared" si="10"/>
        <v>32807.915937708392</v>
      </c>
      <c r="W65" s="109">
        <f t="shared" si="10"/>
        <v>32807.915937708392</v>
      </c>
    </row>
    <row r="66" spans="1:23" ht="11.25" customHeight="1" x14ac:dyDescent="0.25">
      <c r="A66" s="74" t="s">
        <v>237</v>
      </c>
      <c r="B66" s="109">
        <f>IF(AND(B45&gt;$B$92,B45&lt;=$B$92+$B$27),B65,0)</f>
        <v>0</v>
      </c>
      <c r="C66" s="109">
        <f t="shared" ref="C66:W66" si="11">IF(AND(C45&gt;$B$92,C45&lt;=$B$92+$B$27),C65+B66,0)</f>
        <v>0</v>
      </c>
      <c r="D66" s="109">
        <f t="shared" si="11"/>
        <v>32807.915937708392</v>
      </c>
      <c r="E66" s="109">
        <f t="shared" si="11"/>
        <v>65615.831875416785</v>
      </c>
      <c r="F66" s="109">
        <f t="shared" si="11"/>
        <v>98423.74781312517</v>
      </c>
      <c r="G66" s="109">
        <f t="shared" si="11"/>
        <v>131231.66375083357</v>
      </c>
      <c r="H66" s="109">
        <f t="shared" si="11"/>
        <v>164039.57968854197</v>
      </c>
      <c r="I66" s="109">
        <f t="shared" si="11"/>
        <v>196847.49562625037</v>
      </c>
      <c r="J66" s="109">
        <f t="shared" si="11"/>
        <v>229655.41156395877</v>
      </c>
      <c r="K66" s="109">
        <f t="shared" si="11"/>
        <v>262463.32750166714</v>
      </c>
      <c r="L66" s="109">
        <f t="shared" si="11"/>
        <v>295271.24343937554</v>
      </c>
      <c r="M66" s="109">
        <f t="shared" si="11"/>
        <v>328079.15937708394</v>
      </c>
      <c r="N66" s="109">
        <f t="shared" si="11"/>
        <v>360887.07531479234</v>
      </c>
      <c r="O66" s="109">
        <f t="shared" si="11"/>
        <v>393694.99125250074</v>
      </c>
      <c r="P66" s="109">
        <f t="shared" si="11"/>
        <v>426502.90719020914</v>
      </c>
      <c r="Q66" s="109">
        <f t="shared" si="11"/>
        <v>459310.82312791754</v>
      </c>
      <c r="R66" s="109">
        <f t="shared" si="11"/>
        <v>492118.73906562594</v>
      </c>
      <c r="S66" s="109">
        <f t="shared" si="11"/>
        <v>524926.65500333428</v>
      </c>
      <c r="T66" s="109">
        <f t="shared" si="11"/>
        <v>557734.57094104262</v>
      </c>
      <c r="U66" s="109">
        <f t="shared" si="11"/>
        <v>590542.48687875096</v>
      </c>
      <c r="V66" s="109">
        <f t="shared" si="11"/>
        <v>623350.4028164593</v>
      </c>
      <c r="W66" s="109">
        <f t="shared" si="11"/>
        <v>656158.31875416765</v>
      </c>
    </row>
    <row r="67" spans="1:23" ht="25.5" customHeight="1" x14ac:dyDescent="0.25">
      <c r="A67" s="110" t="s">
        <v>238</v>
      </c>
      <c r="B67" s="106">
        <f t="shared" ref="B67:W67" si="12">B64-B65</f>
        <v>0</v>
      </c>
      <c r="C67" s="106">
        <f t="shared" si="12"/>
        <v>1867174.4212495829</v>
      </c>
      <c r="D67" s="106">
        <f>D64-D65</f>
        <v>1965222.7085249815</v>
      </c>
      <c r="E67" s="106">
        <f t="shared" si="12"/>
        <v>2160948.6428942611</v>
      </c>
      <c r="F67" s="106">
        <f t="shared" si="12"/>
        <v>2376148.9206969156</v>
      </c>
      <c r="G67" s="106">
        <f t="shared" si="12"/>
        <v>2612788.7058044341</v>
      </c>
      <c r="H67" s="106">
        <f t="shared" si="12"/>
        <v>2873033.879600117</v>
      </c>
      <c r="I67" s="106">
        <f t="shared" si="12"/>
        <v>3159271.7511558407</v>
      </c>
      <c r="J67" s="106">
        <f t="shared" si="12"/>
        <v>3474133.9222485991</v>
      </c>
      <c r="K67" s="106">
        <f t="shared" si="12"/>
        <v>3820521.5329457168</v>
      </c>
      <c r="L67" s="106">
        <f t="shared" si="12"/>
        <v>4201633.1372619625</v>
      </c>
      <c r="M67" s="106">
        <f t="shared" si="12"/>
        <v>4620995.4846807588</v>
      </c>
      <c r="N67" s="106">
        <f t="shared" si="12"/>
        <v>5082497.5124023305</v>
      </c>
      <c r="O67" s="106">
        <f t="shared" si="12"/>
        <v>5590427.8853289597</v>
      </c>
      <c r="P67" s="106">
        <f t="shared" si="12"/>
        <v>6149516.4563485729</v>
      </c>
      <c r="Q67" s="106">
        <f t="shared" si="12"/>
        <v>6764980.0587938</v>
      </c>
      <c r="R67" s="106">
        <f t="shared" si="12"/>
        <v>7442573.0864346363</v>
      </c>
      <c r="S67" s="106">
        <f t="shared" si="12"/>
        <v>8188643.3644513488</v>
      </c>
      <c r="T67" s="106">
        <f t="shared" si="12"/>
        <v>9010193.8680199143</v>
      </c>
      <c r="U67" s="106">
        <f t="shared" si="12"/>
        <v>9914950.9039671458</v>
      </c>
      <c r="V67" s="106">
        <f t="shared" si="12"/>
        <v>10911439.436015895</v>
      </c>
      <c r="W67" s="106">
        <f t="shared" si="12"/>
        <v>12009066.306106446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1965222.7085249815</v>
      </c>
      <c r="E69" s="105">
        <f>E67+E68</f>
        <v>2160948.6428942611</v>
      </c>
      <c r="F69" s="105">
        <f t="shared" ref="F69:W69" si="14">F67-F68</f>
        <v>2376148.9206969156</v>
      </c>
      <c r="G69" s="105">
        <f t="shared" si="14"/>
        <v>2612788.7058044341</v>
      </c>
      <c r="H69" s="105">
        <f t="shared" si="14"/>
        <v>2873033.879600117</v>
      </c>
      <c r="I69" s="105">
        <f t="shared" si="14"/>
        <v>3159271.7511558407</v>
      </c>
      <c r="J69" s="105">
        <f t="shared" si="14"/>
        <v>3474133.9222485991</v>
      </c>
      <c r="K69" s="105">
        <f t="shared" si="14"/>
        <v>3820521.5329457168</v>
      </c>
      <c r="L69" s="105">
        <f t="shared" si="14"/>
        <v>4201633.1372619625</v>
      </c>
      <c r="M69" s="105">
        <f t="shared" si="14"/>
        <v>4620995.4846807588</v>
      </c>
      <c r="N69" s="105">
        <f t="shared" si="14"/>
        <v>5082497.5124023305</v>
      </c>
      <c r="O69" s="105">
        <f t="shared" si="14"/>
        <v>5590427.8853289597</v>
      </c>
      <c r="P69" s="105">
        <f t="shared" si="14"/>
        <v>6149516.4563485729</v>
      </c>
      <c r="Q69" s="105">
        <f t="shared" si="14"/>
        <v>6764980.0587938</v>
      </c>
      <c r="R69" s="105">
        <f t="shared" si="14"/>
        <v>7442573.0864346363</v>
      </c>
      <c r="S69" s="105">
        <f t="shared" si="14"/>
        <v>8188643.3644513488</v>
      </c>
      <c r="T69" s="105">
        <f t="shared" si="14"/>
        <v>9010193.8680199143</v>
      </c>
      <c r="U69" s="105">
        <f t="shared" si="14"/>
        <v>9914950.9039671458</v>
      </c>
      <c r="V69" s="105">
        <f t="shared" si="14"/>
        <v>10911439.436015895</v>
      </c>
      <c r="W69" s="105">
        <f t="shared" si="14"/>
        <v>12009066.306106446</v>
      </c>
    </row>
    <row r="70" spans="1:23" ht="12" customHeight="1" x14ac:dyDescent="0.25">
      <c r="A70" s="74" t="s">
        <v>208</v>
      </c>
      <c r="B70" s="102">
        <f t="shared" ref="B70:W70" si="15">-IF(B69&gt;0, B69*$B$35, 0)</f>
        <v>0</v>
      </c>
      <c r="C70" s="102">
        <f t="shared" si="15"/>
        <v>-373434.88424991659</v>
      </c>
      <c r="D70" s="102">
        <f t="shared" si="15"/>
        <v>-393044.54170499631</v>
      </c>
      <c r="E70" s="102">
        <f t="shared" si="15"/>
        <v>-432189.72857885226</v>
      </c>
      <c r="F70" s="102">
        <f t="shared" si="15"/>
        <v>-475229.78413938312</v>
      </c>
      <c r="G70" s="102">
        <f t="shared" si="15"/>
        <v>-522557.74116088683</v>
      </c>
      <c r="H70" s="102">
        <f t="shared" si="15"/>
        <v>-574606.77592002344</v>
      </c>
      <c r="I70" s="102">
        <f t="shared" si="15"/>
        <v>-631854.35023116821</v>
      </c>
      <c r="J70" s="102">
        <f t="shared" si="15"/>
        <v>-694826.78444971982</v>
      </c>
      <c r="K70" s="102">
        <f t="shared" si="15"/>
        <v>-764104.30658914335</v>
      </c>
      <c r="L70" s="102">
        <f t="shared" si="15"/>
        <v>-840326.6274523926</v>
      </c>
      <c r="M70" s="102">
        <f t="shared" si="15"/>
        <v>-924199.09693615185</v>
      </c>
      <c r="N70" s="102">
        <f t="shared" si="15"/>
        <v>-1016499.5024804662</v>
      </c>
      <c r="O70" s="102">
        <f t="shared" si="15"/>
        <v>-1118085.5770657919</v>
      </c>
      <c r="P70" s="102">
        <f t="shared" si="15"/>
        <v>-1229903.2912697147</v>
      </c>
      <c r="Q70" s="102">
        <f t="shared" si="15"/>
        <v>-1352996.0117587601</v>
      </c>
      <c r="R70" s="102">
        <f t="shared" si="15"/>
        <v>-1488514.6172869273</v>
      </c>
      <c r="S70" s="102">
        <f t="shared" si="15"/>
        <v>-1637728.6728902699</v>
      </c>
      <c r="T70" s="102">
        <f t="shared" si="15"/>
        <v>-1802038.773603983</v>
      </c>
      <c r="U70" s="102">
        <f t="shared" si="15"/>
        <v>-1982990.1807934293</v>
      </c>
      <c r="V70" s="102">
        <f t="shared" si="15"/>
        <v>-2182287.8872031788</v>
      </c>
      <c r="W70" s="102">
        <f t="shared" si="15"/>
        <v>-2401813.2612212892</v>
      </c>
    </row>
    <row r="71" spans="1:23" ht="12.75" customHeight="1" thickBot="1" x14ac:dyDescent="0.3">
      <c r="A71" s="111" t="s">
        <v>241</v>
      </c>
      <c r="B71" s="112">
        <f t="shared" ref="B71:W71" si="16">B69+B70</f>
        <v>0</v>
      </c>
      <c r="C71" s="112">
        <f>C69+C70</f>
        <v>1493739.5369996664</v>
      </c>
      <c r="D71" s="112">
        <f t="shared" si="16"/>
        <v>1572178.1668199853</v>
      </c>
      <c r="E71" s="112">
        <f t="shared" si="16"/>
        <v>1728758.9143154088</v>
      </c>
      <c r="F71" s="112">
        <f t="shared" si="16"/>
        <v>1900919.1365575325</v>
      </c>
      <c r="G71" s="112">
        <f t="shared" si="16"/>
        <v>2090230.9646435473</v>
      </c>
      <c r="H71" s="112">
        <f t="shared" si="16"/>
        <v>2298427.1036800938</v>
      </c>
      <c r="I71" s="112">
        <f t="shared" si="16"/>
        <v>2527417.4009246724</v>
      </c>
      <c r="J71" s="112">
        <f t="shared" si="16"/>
        <v>2779307.1377988793</v>
      </c>
      <c r="K71" s="112">
        <f t="shared" si="16"/>
        <v>3056417.2263565734</v>
      </c>
      <c r="L71" s="112">
        <f t="shared" si="16"/>
        <v>3361306.5098095699</v>
      </c>
      <c r="M71" s="112">
        <f t="shared" si="16"/>
        <v>3696796.3877446069</v>
      </c>
      <c r="N71" s="112">
        <f t="shared" si="16"/>
        <v>4065998.0099218646</v>
      </c>
      <c r="O71" s="112">
        <f t="shared" si="16"/>
        <v>4472342.3082631677</v>
      </c>
      <c r="P71" s="112">
        <f t="shared" si="16"/>
        <v>4919613.1650788579</v>
      </c>
      <c r="Q71" s="112">
        <f t="shared" si="16"/>
        <v>5411984.0470350403</v>
      </c>
      <c r="R71" s="112">
        <f t="shared" si="16"/>
        <v>5954058.4691477092</v>
      </c>
      <c r="S71" s="112">
        <f t="shared" si="16"/>
        <v>6550914.6915610787</v>
      </c>
      <c r="T71" s="112">
        <f t="shared" si="16"/>
        <v>7208155.094415931</v>
      </c>
      <c r="U71" s="112">
        <f t="shared" si="16"/>
        <v>7931960.723173717</v>
      </c>
      <c r="V71" s="112">
        <f t="shared" si="16"/>
        <v>8729151.5488127153</v>
      </c>
      <c r="W71" s="112">
        <f t="shared" si="16"/>
        <v>9607253.0448851567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1965222.7085249815</v>
      </c>
      <c r="E74" s="106">
        <f t="shared" si="18"/>
        <v>2160948.6428942611</v>
      </c>
      <c r="F74" s="106">
        <f t="shared" si="18"/>
        <v>2376148.9206969156</v>
      </c>
      <c r="G74" s="106">
        <f t="shared" si="18"/>
        <v>2612788.7058044341</v>
      </c>
      <c r="H74" s="106">
        <f t="shared" si="18"/>
        <v>2873033.879600117</v>
      </c>
      <c r="I74" s="106">
        <f t="shared" si="18"/>
        <v>3159271.7511558407</v>
      </c>
      <c r="J74" s="106">
        <f t="shared" si="18"/>
        <v>3474133.9222485991</v>
      </c>
      <c r="K74" s="106">
        <f t="shared" si="18"/>
        <v>3820521.5329457168</v>
      </c>
      <c r="L74" s="106">
        <f t="shared" si="18"/>
        <v>4201633.1372619625</v>
      </c>
      <c r="M74" s="106">
        <f t="shared" si="18"/>
        <v>4620995.4846807588</v>
      </c>
      <c r="N74" s="106">
        <f t="shared" si="18"/>
        <v>5082497.5124023305</v>
      </c>
      <c r="O74" s="106">
        <f t="shared" si="18"/>
        <v>5590427.8853289597</v>
      </c>
      <c r="P74" s="106">
        <f t="shared" si="18"/>
        <v>6149516.4563485729</v>
      </c>
      <c r="Q74" s="106">
        <f t="shared" si="18"/>
        <v>6764980.0587938</v>
      </c>
      <c r="R74" s="106">
        <f t="shared" si="18"/>
        <v>7442573.0864346363</v>
      </c>
      <c r="S74" s="106">
        <f t="shared" si="18"/>
        <v>8188643.3644513488</v>
      </c>
      <c r="T74" s="106">
        <f t="shared" si="18"/>
        <v>9010193.8680199143</v>
      </c>
      <c r="U74" s="106">
        <f t="shared" si="18"/>
        <v>9914950.9039671458</v>
      </c>
      <c r="V74" s="106">
        <f t="shared" si="18"/>
        <v>10911439.436015895</v>
      </c>
      <c r="W74" s="106">
        <f t="shared" si="18"/>
        <v>12009066.306106446</v>
      </c>
    </row>
    <row r="75" spans="1:23" ht="12" customHeight="1" x14ac:dyDescent="0.25">
      <c r="A75" s="74" t="s">
        <v>236</v>
      </c>
      <c r="B75" s="102">
        <f t="shared" ref="B75:W75" si="19">B65</f>
        <v>0</v>
      </c>
      <c r="C75" s="102">
        <f t="shared" si="19"/>
        <v>0</v>
      </c>
      <c r="D75" s="102">
        <f t="shared" si="19"/>
        <v>32807.915937708392</v>
      </c>
      <c r="E75" s="102">
        <f t="shared" si="19"/>
        <v>32807.915937708392</v>
      </c>
      <c r="F75" s="102">
        <f t="shared" si="19"/>
        <v>32807.915937708392</v>
      </c>
      <c r="G75" s="102">
        <f t="shared" si="19"/>
        <v>32807.915937708392</v>
      </c>
      <c r="H75" s="102">
        <f t="shared" si="19"/>
        <v>32807.915937708392</v>
      </c>
      <c r="I75" s="102">
        <f t="shared" si="19"/>
        <v>32807.915937708392</v>
      </c>
      <c r="J75" s="102">
        <f t="shared" si="19"/>
        <v>32807.915937708392</v>
      </c>
      <c r="K75" s="102">
        <f t="shared" si="19"/>
        <v>32807.915937708392</v>
      </c>
      <c r="L75" s="102">
        <f t="shared" si="19"/>
        <v>32807.915937708392</v>
      </c>
      <c r="M75" s="102">
        <f t="shared" si="19"/>
        <v>32807.915937708392</v>
      </c>
      <c r="N75" s="102">
        <f t="shared" si="19"/>
        <v>32807.915937708392</v>
      </c>
      <c r="O75" s="102">
        <f t="shared" si="19"/>
        <v>32807.915937708392</v>
      </c>
      <c r="P75" s="102">
        <f t="shared" si="19"/>
        <v>32807.915937708392</v>
      </c>
      <c r="Q75" s="102">
        <f t="shared" si="19"/>
        <v>32807.915937708392</v>
      </c>
      <c r="R75" s="102">
        <f t="shared" si="19"/>
        <v>32807.915937708392</v>
      </c>
      <c r="S75" s="102">
        <f t="shared" si="19"/>
        <v>32807.915937708392</v>
      </c>
      <c r="T75" s="102">
        <f t="shared" si="19"/>
        <v>32807.915937708392</v>
      </c>
      <c r="U75" s="102">
        <f t="shared" si="19"/>
        <v>32807.915937708392</v>
      </c>
      <c r="V75" s="102">
        <f t="shared" si="19"/>
        <v>32807.915937708392</v>
      </c>
      <c r="W75" s="102">
        <f t="shared" si="19"/>
        <v>32807.915937708392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-393044.54170499631</v>
      </c>
      <c r="E77" s="109">
        <f>IF(SUM($B$70:E70)+SUM($B$77:D77)&gt;0,0,SUM($B$70:E70)-SUM($B$77:D77))</f>
        <v>-432189.72857885237</v>
      </c>
      <c r="F77" s="109">
        <f>IF(SUM($B$70:F70)+SUM($B$77:E77)&gt;0,0,SUM($B$70:F70)-SUM($B$77:E77))</f>
        <v>-475229.78413938312</v>
      </c>
      <c r="G77" s="109">
        <f>IF(SUM($B$70:G70)+SUM($B$77:F77)&gt;0,0,SUM($B$70:G70)-SUM($B$77:F77))</f>
        <v>-522557.74116088683</v>
      </c>
      <c r="H77" s="109">
        <f>IF(SUM($B$70:H70)+SUM($B$77:G77)&gt;0,0,SUM($B$70:H70)-SUM($B$77:G77))</f>
        <v>-574606.77592002321</v>
      </c>
      <c r="I77" s="109">
        <f>IF(SUM($B$70:I70)+SUM($B$77:H77)&gt;0,0,SUM($B$70:I70)-SUM($B$77:H77))</f>
        <v>-631854.35023116833</v>
      </c>
      <c r="J77" s="109">
        <f>IF(SUM($B$70:J70)+SUM($B$77:I77)&gt;0,0,SUM($B$70:J70)-SUM($B$77:I77))</f>
        <v>-694826.78444971982</v>
      </c>
      <c r="K77" s="109">
        <f>IF(SUM($B$70:K70)+SUM($B$77:J77)&gt;0,0,SUM($B$70:K70)-SUM($B$77:J77))</f>
        <v>-764104.30658914289</v>
      </c>
      <c r="L77" s="109">
        <f>IF(SUM($B$70:L70)+SUM($B$77:K77)&gt;0,0,SUM($B$70:L70)-SUM($B$77:K77))</f>
        <v>-840326.62745239213</v>
      </c>
      <c r="M77" s="109">
        <f>IF(SUM($B$70:M70)+SUM($B$77:L77)&gt;0,0,SUM($B$70:M70)-SUM($B$77:L77))</f>
        <v>-924199.09693615139</v>
      </c>
      <c r="N77" s="109">
        <f>IF(SUM($B$70:N70)+SUM($B$77:M77)&gt;0,0,SUM($B$70:N70)-SUM($B$77:M77))</f>
        <v>-1016499.5024804659</v>
      </c>
      <c r="O77" s="109">
        <f>IF(SUM($B$70:O70)+SUM($B$77:N77)&gt;0,0,SUM($B$70:O70)-SUM($B$77:N77))</f>
        <v>-1118085.5770657919</v>
      </c>
      <c r="P77" s="109">
        <f>IF(SUM($B$70:P70)+SUM($B$77:O77)&gt;0,0,SUM($B$70:P70)-SUM($B$77:O77))</f>
        <v>-1229903.291269714</v>
      </c>
      <c r="Q77" s="109">
        <f>IF(SUM($B$70:Q70)+SUM($B$77:P77)&gt;0,0,SUM($B$70:Q70)-SUM($B$77:P77))</f>
        <v>-1352996.0117587596</v>
      </c>
      <c r="R77" s="109">
        <f>IF(SUM($B$70:R70)+SUM($B$77:Q77)&gt;0,0,SUM($B$70:R70)-SUM($B$77:Q77))</f>
        <v>-1488514.617286928</v>
      </c>
      <c r="S77" s="109">
        <f>IF(SUM($B$70:S70)+SUM($B$77:R77)&gt;0,0,SUM($B$70:S70)-SUM($B$77:R77))</f>
        <v>-1637728.6728902701</v>
      </c>
      <c r="T77" s="109">
        <f>IF(SUM($B$70:T70)+SUM($B$77:S77)&gt;0,0,SUM($B$70:T70)-SUM($B$77:S77))</f>
        <v>-1802038.7736039832</v>
      </c>
      <c r="U77" s="109">
        <f>IF(SUM($B$70:U70)+SUM($B$77:T77)&gt;0,0,SUM($B$70:U70)-SUM($B$77:T77))</f>
        <v>-1982990.1807934288</v>
      </c>
      <c r="V77" s="109">
        <f>IF(SUM($B$70:V70)+SUM($B$77:U77)&gt;0,0,SUM($B$70:V70)-SUM($B$77:U77))</f>
        <v>-2182287.8872031793</v>
      </c>
      <c r="W77" s="109">
        <f>IF(SUM($B$70:W70)+SUM($B$77:V77)&gt;0,0,SUM($B$70:W70)-SUM($B$77:V77))</f>
        <v>-2401813.2612212896</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1591865.571081907</v>
      </c>
      <c r="E82" s="106">
        <f t="shared" si="24"/>
        <v>1741995.2481597969</v>
      </c>
      <c r="F82" s="106">
        <f t="shared" si="24"/>
        <v>1912208.0360585833</v>
      </c>
      <c r="G82" s="106">
        <f t="shared" si="24"/>
        <v>2099375.9134141118</v>
      </c>
      <c r="H82" s="106">
        <f t="shared" si="24"/>
        <v>2305211.5135818417</v>
      </c>
      <c r="I82" s="106">
        <f t="shared" si="24"/>
        <v>2531602.5410504164</v>
      </c>
      <c r="J82" s="106">
        <f t="shared" si="24"/>
        <v>2780629.8479709197</v>
      </c>
      <c r="K82" s="106">
        <f t="shared" si="24"/>
        <v>3054587.3925681785</v>
      </c>
      <c r="L82" s="106">
        <f t="shared" si="24"/>
        <v>3356004.2766592624</v>
      </c>
      <c r="M82" s="106">
        <f t="shared" si="24"/>
        <v>3687669.0802840446</v>
      </c>
      <c r="N82" s="106">
        <f t="shared" si="24"/>
        <v>4052656.7344310242</v>
      </c>
      <c r="O82" s="106">
        <f t="shared" si="24"/>
        <v>4454358.1982518211</v>
      </c>
      <c r="P82" s="106">
        <f t="shared" si="24"/>
        <v>4896513.2352582142</v>
      </c>
      <c r="Q82" s="106">
        <f t="shared" si="24"/>
        <v>5383246.6140718348</v>
      </c>
      <c r="R82" s="106">
        <f t="shared" si="24"/>
        <v>5919108.0936649414</v>
      </c>
      <c r="S82" s="106">
        <f t="shared" si="24"/>
        <v>6509116.591040724</v>
      </c>
      <c r="T82" s="106">
        <f t="shared" si="24"/>
        <v>7158808.9713403909</v>
      </c>
      <c r="U82" s="106">
        <f t="shared" si="24"/>
        <v>7874293.9468603106</v>
      </c>
      <c r="V82" s="106">
        <f t="shared" si="24"/>
        <v>8662311.6228891574</v>
      </c>
      <c r="W82" s="106">
        <f t="shared" si="24"/>
        <v>9530299.2851574179</v>
      </c>
    </row>
    <row r="83" spans="1:23" ht="12" customHeight="1" x14ac:dyDescent="0.25">
      <c r="A83" s="94" t="s">
        <v>248</v>
      </c>
      <c r="B83" s="106">
        <f>SUM($B$82:B82)</f>
        <v>0</v>
      </c>
      <c r="C83" s="106">
        <f>SUM(B82:C82)</f>
        <v>977375.2548747079</v>
      </c>
      <c r="D83" s="106">
        <f>SUM(B82:D82)</f>
        <v>2569240.8259566147</v>
      </c>
      <c r="E83" s="106">
        <f>SUM($B$82:E82)</f>
        <v>4311236.0741164116</v>
      </c>
      <c r="F83" s="106">
        <f>SUM($B$82:F82)</f>
        <v>6223444.1101749949</v>
      </c>
      <c r="G83" s="106">
        <f>SUM($B$82:G82)</f>
        <v>8322820.0235891063</v>
      </c>
      <c r="H83" s="106">
        <f>SUM($B$82:H82)</f>
        <v>10628031.537170948</v>
      </c>
      <c r="I83" s="106">
        <f>SUM($B$82:I82)</f>
        <v>13159634.078221366</v>
      </c>
      <c r="J83" s="106">
        <f>SUM($B$82:J82)</f>
        <v>15940263.926192285</v>
      </c>
      <c r="K83" s="106">
        <f>SUM($B$82:K82)</f>
        <v>18994851.318760462</v>
      </c>
      <c r="L83" s="106">
        <f>SUM($B$82:L82)</f>
        <v>22350855.595419724</v>
      </c>
      <c r="M83" s="106">
        <f>SUM($B$82:M82)</f>
        <v>26038524.675703768</v>
      </c>
      <c r="N83" s="106">
        <f>SUM($B$82:N82)</f>
        <v>30091181.410134792</v>
      </c>
      <c r="O83" s="106">
        <f>SUM($B$82:O82)</f>
        <v>34545539.608386613</v>
      </c>
      <c r="P83" s="106">
        <f>SUM($B$82:P82)</f>
        <v>39442052.843644828</v>
      </c>
      <c r="Q83" s="106">
        <f>SUM($B$82:Q82)</f>
        <v>44825299.457716659</v>
      </c>
      <c r="R83" s="106">
        <f>SUM($B$82:R82)</f>
        <v>50744407.551381603</v>
      </c>
      <c r="S83" s="106">
        <f>SUM($B$82:S82)</f>
        <v>57253524.142422326</v>
      </c>
      <c r="T83" s="106">
        <f>SUM($B$82:T82)</f>
        <v>64412333.113762714</v>
      </c>
      <c r="U83" s="106">
        <f>SUM($B$82:U82)</f>
        <v>72286627.06062302</v>
      </c>
      <c r="V83" s="106">
        <f>SUM($B$82:V82)</f>
        <v>80948938.683512181</v>
      </c>
      <c r="W83" s="106">
        <f>SUM($B$82:W82)</f>
        <v>90479237.968669593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1408730.593877794</v>
      </c>
      <c r="E85" s="106">
        <f t="shared" si="26"/>
        <v>1364237.8010492579</v>
      </c>
      <c r="F85" s="106">
        <f t="shared" si="26"/>
        <v>1325256.0896991151</v>
      </c>
      <c r="G85" s="106">
        <f t="shared" si="26"/>
        <v>1287586.5641358725</v>
      </c>
      <c r="H85" s="106">
        <f t="shared" si="26"/>
        <v>1251176.4535768724</v>
      </c>
      <c r="I85" s="106">
        <f t="shared" si="26"/>
        <v>1215975.6045633326</v>
      </c>
      <c r="J85" s="106">
        <f t="shared" si="26"/>
        <v>1181936.3131982561</v>
      </c>
      <c r="K85" s="106">
        <f t="shared" si="26"/>
        <v>1149013.1712069728</v>
      </c>
      <c r="L85" s="106">
        <f t="shared" si="26"/>
        <v>1117162.9244667492</v>
      </c>
      <c r="M85" s="106">
        <f t="shared" si="26"/>
        <v>1086344.3427966652</v>
      </c>
      <c r="N85" s="106">
        <f t="shared" si="26"/>
        <v>1056518.0999276582</v>
      </c>
      <c r="O85" s="106">
        <f t="shared" si="26"/>
        <v>1027646.6626870303</v>
      </c>
      <c r="P85" s="106">
        <f t="shared" si="26"/>
        <v>999694.18853350461</v>
      </c>
      <c r="Q85" s="106">
        <f t="shared" si="26"/>
        <v>972626.4306694183</v>
      </c>
      <c r="R85" s="106">
        <f t="shared" si="26"/>
        <v>946410.65003720974</v>
      </c>
      <c r="S85" s="106">
        <f t="shared" si="26"/>
        <v>921015.53357906395</v>
      </c>
      <c r="T85" s="106">
        <f t="shared" si="26"/>
        <v>896411.11820240703</v>
      </c>
      <c r="U85" s="106">
        <f t="shared" si="26"/>
        <v>872568.71995084779</v>
      </c>
      <c r="V85" s="106">
        <f t="shared" si="26"/>
        <v>849460.86793080601</v>
      </c>
      <c r="W85" s="106">
        <f t="shared" si="26"/>
        <v>827061.24258927966</v>
      </c>
    </row>
    <row r="86" spans="1:23" ht="21.75" customHeight="1" x14ac:dyDescent="0.25">
      <c r="A86" s="110" t="s">
        <v>251</v>
      </c>
      <c r="B86" s="106">
        <f>SUM(B85)</f>
        <v>0</v>
      </c>
      <c r="C86" s="106">
        <f t="shared" ref="C86:W86" si="27">C85+B86</f>
        <v>977375.2548747079</v>
      </c>
      <c r="D86" s="106">
        <f t="shared" si="27"/>
        <v>2386105.8487525019</v>
      </c>
      <c r="E86" s="106">
        <f t="shared" si="27"/>
        <v>3750343.64980176</v>
      </c>
      <c r="F86" s="106">
        <f t="shared" si="27"/>
        <v>5075599.7395008747</v>
      </c>
      <c r="G86" s="106">
        <f t="shared" si="27"/>
        <v>6363186.3036367474</v>
      </c>
      <c r="H86" s="106">
        <f t="shared" si="27"/>
        <v>7614362.7572136195</v>
      </c>
      <c r="I86" s="106">
        <f t="shared" si="27"/>
        <v>8830338.3617769517</v>
      </c>
      <c r="J86" s="106">
        <f t="shared" si="27"/>
        <v>10012274.674975207</v>
      </c>
      <c r="K86" s="106">
        <f t="shared" si="27"/>
        <v>11161287.846182181</v>
      </c>
      <c r="L86" s="106">
        <f t="shared" si="27"/>
        <v>12278450.77064893</v>
      </c>
      <c r="M86" s="106">
        <f t="shared" si="27"/>
        <v>13364795.113445595</v>
      </c>
      <c r="N86" s="106">
        <f t="shared" si="27"/>
        <v>14421313.213373253</v>
      </c>
      <c r="O86" s="106">
        <f t="shared" si="27"/>
        <v>15448959.876060283</v>
      </c>
      <c r="P86" s="106">
        <f t="shared" si="27"/>
        <v>16448654.064593788</v>
      </c>
      <c r="Q86" s="106">
        <f t="shared" si="27"/>
        <v>17421280.495263208</v>
      </c>
      <c r="R86" s="106">
        <f t="shared" si="27"/>
        <v>18367691.145300418</v>
      </c>
      <c r="S86" s="106">
        <f t="shared" si="27"/>
        <v>19288706.678879481</v>
      </c>
      <c r="T86" s="106">
        <f t="shared" si="27"/>
        <v>20185117.797081888</v>
      </c>
      <c r="U86" s="106">
        <f t="shared" si="27"/>
        <v>21057686.517032735</v>
      </c>
      <c r="V86" s="106">
        <f t="shared" si="27"/>
        <v>21907147.384963542</v>
      </c>
      <c r="W86" s="106">
        <f t="shared" si="27"/>
        <v>22734208.627552822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O_Ч2_45</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ВЛ-10 кВ фид.№5-10 кВ ПС "Чернушка", участок  от ТП №113 до ТП №75 (замена неизолированного провода на СИП-3, ориентировочной протяженностью 0,45 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2024-10-29T06:52:40Z</dcterms:created>
  <dcterms:modified xsi:type="dcterms:W3CDTF">2026-02-14T21:08:09Z</dcterms:modified>
</cp:coreProperties>
</file>